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Programy\CŽT\63. ročník - 11. - 12.6.2022\"/>
    </mc:Choice>
  </mc:AlternateContent>
  <bookViews>
    <workbookView xWindow="-120" yWindow="-120" windowWidth="29040" windowHeight="15990" activeTab="3"/>
  </bookViews>
  <sheets>
    <sheet name="Skupina A" sheetId="8" r:id="rId1"/>
    <sheet name="Rozpis A" sheetId="4" r:id="rId2"/>
    <sheet name="Skupina B" sheetId="9" r:id="rId3"/>
    <sheet name="Rozpis B" sheetId="5" r:id="rId4"/>
    <sheet name="Finále" sheetId="3" r:id="rId5"/>
  </sheets>
  <definedNames>
    <definedName name="Skupina_A">#REF!</definedName>
    <definedName name="Skupina_B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8" l="1"/>
  <c r="B3" i="8"/>
  <c r="B3" i="9"/>
  <c r="E4" i="8"/>
  <c r="J3" i="8"/>
  <c r="H3" i="8"/>
  <c r="G4" i="8"/>
  <c r="G4" i="9"/>
  <c r="H3" i="9"/>
  <c r="D5" i="8"/>
  <c r="K2" i="8"/>
  <c r="M2" i="8"/>
  <c r="B5" i="8"/>
  <c r="B5" i="9"/>
  <c r="D5" i="9"/>
  <c r="M2" i="9"/>
  <c r="K2" i="9"/>
  <c r="E3" i="5" l="1"/>
  <c r="G3" i="5"/>
  <c r="E4" i="5"/>
  <c r="G4" i="5"/>
  <c r="E6" i="5"/>
  <c r="G6" i="5"/>
  <c r="E7" i="5"/>
  <c r="G7" i="5"/>
  <c r="E9" i="5"/>
  <c r="G9" i="5"/>
  <c r="E10" i="5"/>
  <c r="G10" i="5"/>
  <c r="J5" i="9" l="1"/>
  <c r="H5" i="9"/>
  <c r="G5" i="9"/>
  <c r="E5" i="9"/>
  <c r="M4" i="9"/>
  <c r="K4" i="9"/>
  <c r="D4" i="9"/>
  <c r="B4" i="9"/>
  <c r="M3" i="9"/>
  <c r="K3" i="9"/>
  <c r="D3" i="9"/>
  <c r="J2" i="9"/>
  <c r="H2" i="9"/>
  <c r="G2" i="9"/>
  <c r="E2" i="9"/>
  <c r="E5" i="8"/>
  <c r="J5" i="8"/>
  <c r="H5" i="8"/>
  <c r="M4" i="8"/>
  <c r="K4" i="8"/>
  <c r="G2" i="8"/>
  <c r="E2" i="8"/>
  <c r="G5" i="8"/>
  <c r="K3" i="8"/>
  <c r="M3" i="8"/>
  <c r="J2" i="8"/>
  <c r="H2" i="8"/>
  <c r="D4" i="8"/>
  <c r="B4" i="8"/>
  <c r="G10" i="4" l="1"/>
  <c r="E7" i="4"/>
  <c r="G3" i="4"/>
  <c r="E10" i="4"/>
  <c r="E6" i="4"/>
  <c r="G4" i="4"/>
  <c r="G9" i="4"/>
  <c r="G7" i="4"/>
  <c r="E4" i="4"/>
  <c r="E9" i="4"/>
  <c r="G6" i="4"/>
  <c r="E3" i="4"/>
  <c r="D20" i="3" l="1"/>
  <c r="D19" i="3"/>
  <c r="D18" i="3"/>
  <c r="D17" i="3"/>
  <c r="D16" i="3"/>
  <c r="D15" i="3"/>
  <c r="D14" i="3"/>
  <c r="D13" i="3"/>
  <c r="P4" i="9"/>
  <c r="O2" i="9"/>
  <c r="P2" i="9"/>
  <c r="O3" i="8"/>
  <c r="O3" i="9" l="1"/>
  <c r="O4" i="9"/>
  <c r="Q4" i="9" s="1"/>
  <c r="P4" i="8"/>
  <c r="P3" i="8"/>
  <c r="Q3" i="8" s="1"/>
  <c r="O5" i="8"/>
  <c r="O4" i="8"/>
  <c r="P5" i="8"/>
  <c r="P3" i="9"/>
  <c r="P5" i="9"/>
  <c r="P2" i="8"/>
  <c r="O5" i="9"/>
  <c r="O2" i="8"/>
  <c r="Q2" i="9"/>
  <c r="N5" i="9"/>
  <c r="N2" i="9"/>
  <c r="N4" i="9"/>
  <c r="N3" i="9"/>
  <c r="N2" i="8"/>
  <c r="N4" i="8"/>
  <c r="N3" i="8"/>
  <c r="N5" i="8"/>
  <c r="Q5" i="9" l="1"/>
  <c r="Q3" i="9"/>
  <c r="Q4" i="8"/>
  <c r="Q2" i="8"/>
  <c r="Q5" i="8"/>
</calcChain>
</file>

<file path=xl/sharedStrings.xml><?xml version="1.0" encoding="utf-8"?>
<sst xmlns="http://schemas.openxmlformats.org/spreadsheetml/2006/main" count="224" uniqueCount="73">
  <si>
    <t>Skupina A</t>
  </si>
  <si>
    <t>Body</t>
  </si>
  <si>
    <t>Skóre</t>
  </si>
  <si>
    <t>Rozdíl</t>
  </si>
  <si>
    <t>Pořadí</t>
  </si>
  <si>
    <t>A</t>
  </si>
  <si>
    <t>B</t>
  </si>
  <si>
    <t>Den</t>
  </si>
  <si>
    <t>Hřiště</t>
  </si>
  <si>
    <t>Čas</t>
  </si>
  <si>
    <t>Utkání</t>
  </si>
  <si>
    <t>I</t>
  </si>
  <si>
    <t>II</t>
  </si>
  <si>
    <t>sobota</t>
  </si>
  <si>
    <t>3A - 1A</t>
  </si>
  <si>
    <t>2A - 3A</t>
  </si>
  <si>
    <t>1A - 4A</t>
  </si>
  <si>
    <t>4A - 2A</t>
  </si>
  <si>
    <t>Domácí</t>
  </si>
  <si>
    <t>Hosté</t>
  </si>
  <si>
    <t>Konec</t>
  </si>
  <si>
    <t>Poločas</t>
  </si>
  <si>
    <t>:</t>
  </si>
  <si>
    <t>2B - 3B</t>
  </si>
  <si>
    <t>4B - 2B</t>
  </si>
  <si>
    <t>1.</t>
  </si>
  <si>
    <t>2.</t>
  </si>
  <si>
    <t>3.</t>
  </si>
  <si>
    <t>4.</t>
  </si>
  <si>
    <t>5.</t>
  </si>
  <si>
    <t>6.</t>
  </si>
  <si>
    <t>7.</t>
  </si>
  <si>
    <t>8.</t>
  </si>
  <si>
    <t>Konečné pořadí</t>
  </si>
  <si>
    <t>Skupina B</t>
  </si>
  <si>
    <t>Rozpis skupiny "A"</t>
  </si>
  <si>
    <t>Rozpis skupiny "B"</t>
  </si>
  <si>
    <t>Soupeři</t>
  </si>
  <si>
    <t>A1</t>
  </si>
  <si>
    <t>A2</t>
  </si>
  <si>
    <t>A3</t>
  </si>
  <si>
    <t>A4</t>
  </si>
  <si>
    <t>B1</t>
  </si>
  <si>
    <t>B2</t>
  </si>
  <si>
    <t>B3</t>
  </si>
  <si>
    <t>B4</t>
  </si>
  <si>
    <t>Sparta Praha</t>
  </si>
  <si>
    <t>o 7. místo</t>
  </si>
  <si>
    <t>o 5. místo</t>
  </si>
  <si>
    <t>o 3. místo</t>
  </si>
  <si>
    <t>FINÁLE</t>
  </si>
  <si>
    <t>1A – 2B</t>
  </si>
  <si>
    <t>3B – 4A</t>
  </si>
  <si>
    <t>FK Přelouč</t>
  </si>
  <si>
    <t>2A – 1B</t>
  </si>
  <si>
    <t>3A – 4B</t>
  </si>
  <si>
    <t>Zbrojovka Brno</t>
  </si>
  <si>
    <t>1A - 2A</t>
  </si>
  <si>
    <t>3A - 4A</t>
  </si>
  <si>
    <t>1.SC Znojmo FK</t>
  </si>
  <si>
    <t>1B - 4B</t>
  </si>
  <si>
    <t>3B - 1B</t>
  </si>
  <si>
    <t>1B - 2B</t>
  </si>
  <si>
    <t>3B - 4B</t>
  </si>
  <si>
    <t>FK Hodonín</t>
  </si>
  <si>
    <t>MFK Karviná</t>
  </si>
  <si>
    <t>FK Ústí n. L.</t>
  </si>
  <si>
    <t>SK Líšeň</t>
  </si>
  <si>
    <t>AC Sparta Praha</t>
  </si>
  <si>
    <t>1. FC Znojmo</t>
  </si>
  <si>
    <t>FK Ústí nad Labem</t>
  </si>
  <si>
    <t>FC Zbrojovka Brno</t>
  </si>
  <si>
    <t>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</si>
</sst>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28"/>
      <color indexed="8"/>
      <name val="Calibri"/>
      <family val="2"/>
      <charset val="238"/>
    </font>
    <font>
      <sz val="11"/>
      <color indexed="55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indexed="55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color indexed="30"/>
      <name val="Calibri"/>
      <family val="2"/>
      <charset val="238"/>
    </font>
    <font>
      <b/>
      <sz val="12"/>
      <color indexed="9"/>
      <name val="Calibri"/>
      <family val="2"/>
      <charset val="238"/>
    </font>
    <font>
      <b/>
      <sz val="18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7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sz val="16"/>
      <color indexed="8"/>
      <name val="Arial Narrow"/>
      <family val="2"/>
      <charset val="238"/>
    </font>
    <font>
      <sz val="16"/>
      <color indexed="10"/>
      <name val="Arial Narrow"/>
      <family val="2"/>
      <charset val="238"/>
    </font>
    <font>
      <b/>
      <sz val="16"/>
      <color indexed="10"/>
      <name val="Arial Narrow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0" fontId="4" fillId="0" borderId="11" xfId="0" applyNumberFormat="1" applyFont="1" applyFill="1" applyBorder="1"/>
    <xf numFmtId="20" fontId="4" fillId="0" borderId="12" xfId="0" applyNumberFormat="1" applyFont="1" applyFill="1" applyBorder="1"/>
    <xf numFmtId="20" fontId="4" fillId="0" borderId="13" xfId="0" applyNumberFormat="1" applyFont="1" applyFill="1" applyBorder="1"/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0" fontId="0" fillId="0" borderId="1" xfId="0" applyNumberFormat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0" fontId="0" fillId="4" borderId="1" xfId="0" applyNumberFormat="1" applyFill="1" applyBorder="1"/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0" fontId="0" fillId="5" borderId="1" xfId="0" applyNumberFormat="1" applyFill="1" applyBorder="1"/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20" fontId="9" fillId="6" borderId="31" xfId="0" applyNumberFormat="1" applyFont="1" applyFill="1" applyBorder="1"/>
    <xf numFmtId="0" fontId="9" fillId="6" borderId="32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20" fontId="9" fillId="6" borderId="31" xfId="0" applyNumberFormat="1" applyFon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20" fontId="0" fillId="13" borderId="1" xfId="0" applyNumberFormat="1" applyFill="1" applyBorder="1"/>
    <xf numFmtId="0" fontId="0" fillId="13" borderId="29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8" borderId="35" xfId="0" applyFont="1" applyFill="1" applyBorder="1" applyAlignment="1" applyProtection="1">
      <alignment horizontal="center" vertical="center"/>
      <protection locked="0"/>
    </xf>
    <xf numFmtId="0" fontId="14" fillId="10" borderId="36" xfId="0" applyFont="1" applyFill="1" applyBorder="1" applyAlignment="1" applyProtection="1">
      <alignment horizontal="center" vertical="center"/>
      <protection locked="0"/>
    </xf>
    <xf numFmtId="0" fontId="16" fillId="8" borderId="36" xfId="0" applyFont="1" applyFill="1" applyBorder="1" applyAlignment="1" applyProtection="1">
      <alignment horizontal="center" vertical="center"/>
      <protection locked="0"/>
    </xf>
    <xf numFmtId="0" fontId="16" fillId="8" borderId="42" xfId="0" applyFont="1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5" fillId="12" borderId="36" xfId="0" applyFont="1" applyFill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14" fillId="0" borderId="47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9" borderId="36" xfId="0" applyFont="1" applyFill="1" applyBorder="1" applyAlignment="1" applyProtection="1">
      <alignment horizontal="center" vertical="center"/>
      <protection locked="0"/>
    </xf>
    <xf numFmtId="0" fontId="14" fillId="9" borderId="42" xfId="0" applyFont="1" applyFill="1" applyBorder="1" applyAlignment="1" applyProtection="1">
      <alignment horizontal="center" vertical="center"/>
      <protection locked="0"/>
    </xf>
    <xf numFmtId="0" fontId="18" fillId="13" borderId="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20" fontId="0" fillId="13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20" fontId="9" fillId="6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13" borderId="26" xfId="0" applyNumberFormat="1" applyFill="1" applyBorder="1"/>
    <xf numFmtId="20" fontId="0" fillId="13" borderId="26" xfId="0" applyNumberFormat="1" applyFill="1" applyBorder="1" applyAlignment="1">
      <alignment horizontal="center"/>
    </xf>
    <xf numFmtId="0" fontId="0" fillId="13" borderId="28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18" fillId="13" borderId="26" xfId="0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20" fontId="0" fillId="0" borderId="1" xfId="0" applyNumberFormat="1" applyFill="1" applyBorder="1"/>
    <xf numFmtId="20" fontId="0" fillId="0" borderId="1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0" fillId="14" borderId="1" xfId="0" applyNumberFormat="1" applyFill="1" applyBorder="1"/>
    <xf numFmtId="20" fontId="0" fillId="14" borderId="1" xfId="0" applyNumberFormat="1" applyFill="1" applyBorder="1" applyAlignment="1">
      <alignment horizontal="center"/>
    </xf>
    <xf numFmtId="0" fontId="0" fillId="14" borderId="29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1" fontId="0" fillId="14" borderId="2" xfId="0" applyNumberForma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15" fillId="12" borderId="30" xfId="0" applyFont="1" applyFill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6" fillId="8" borderId="48" xfId="0" applyFont="1" applyFill="1" applyBorder="1" applyAlignment="1" applyProtection="1">
      <alignment horizontal="center" vertical="center"/>
      <protection locked="0"/>
    </xf>
    <xf numFmtId="0" fontId="14" fillId="10" borderId="30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2" fillId="9" borderId="28" xfId="0" applyFont="1" applyFill="1" applyBorder="1" applyAlignment="1" applyProtection="1">
      <alignment horizontal="center" vertical="center"/>
      <protection locked="0"/>
    </xf>
    <xf numFmtId="0" fontId="12" fillId="9" borderId="29" xfId="0" applyFont="1" applyFill="1" applyBorder="1" applyAlignment="1" applyProtection="1">
      <alignment horizontal="center" vertical="center"/>
      <protection locked="0"/>
    </xf>
    <xf numFmtId="0" fontId="12" fillId="9" borderId="30" xfId="0" applyFont="1" applyFill="1" applyBorder="1" applyAlignment="1" applyProtection="1">
      <alignment horizontal="center" vertical="center"/>
      <protection locked="0"/>
    </xf>
    <xf numFmtId="0" fontId="14" fillId="4" borderId="37" xfId="0" applyFont="1" applyFill="1" applyBorder="1" applyAlignment="1" applyProtection="1">
      <alignment horizontal="center" vertical="center"/>
    </xf>
    <xf numFmtId="0" fontId="14" fillId="4" borderId="38" xfId="0" applyFont="1" applyFill="1" applyBorder="1" applyAlignment="1" applyProtection="1">
      <alignment horizontal="center" vertical="center"/>
    </xf>
    <xf numFmtId="0" fontId="14" fillId="4" borderId="39" xfId="0" applyFont="1" applyFill="1" applyBorder="1" applyAlignment="1" applyProtection="1">
      <alignment horizontal="center" vertical="center"/>
    </xf>
    <xf numFmtId="0" fontId="14" fillId="4" borderId="43" xfId="0" applyFont="1" applyFill="1" applyBorder="1" applyAlignment="1" applyProtection="1">
      <alignment horizontal="center" vertical="center"/>
    </xf>
    <xf numFmtId="0" fontId="14" fillId="4" borderId="44" xfId="0" applyFont="1" applyFill="1" applyBorder="1" applyAlignment="1" applyProtection="1">
      <alignment horizontal="center" vertical="center"/>
    </xf>
    <xf numFmtId="0" fontId="14" fillId="4" borderId="45" xfId="0" applyFont="1" applyFill="1" applyBorder="1" applyAlignment="1" applyProtection="1">
      <alignment horizontal="center" vertical="center"/>
    </xf>
    <xf numFmtId="0" fontId="14" fillId="4" borderId="49" xfId="0" applyFont="1" applyFill="1" applyBorder="1" applyAlignment="1" applyProtection="1">
      <alignment horizontal="center" vertical="center"/>
    </xf>
    <xf numFmtId="0" fontId="14" fillId="4" borderId="50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9" borderId="34" xfId="0" applyFont="1" applyFill="1" applyBorder="1" applyAlignment="1" applyProtection="1">
      <alignment horizontal="center" vertical="center"/>
      <protection locked="0"/>
    </xf>
    <xf numFmtId="0" fontId="14" fillId="9" borderId="4" xfId="0" applyFont="1" applyFill="1" applyBorder="1" applyAlignment="1" applyProtection="1">
      <alignment horizontal="center" vertical="center"/>
      <protection locked="0"/>
    </xf>
    <xf numFmtId="0" fontId="14" fillId="9" borderId="4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46" xfId="0" applyFont="1" applyFill="1" applyBorder="1" applyAlignment="1">
      <alignment horizontal="center"/>
    </xf>
    <xf numFmtId="0" fontId="14" fillId="10" borderId="34" xfId="0" applyFont="1" applyFill="1" applyBorder="1" applyAlignment="1" applyProtection="1">
      <alignment horizontal="center" vertical="center"/>
      <protection locked="0"/>
    </xf>
    <xf numFmtId="0" fontId="14" fillId="10" borderId="4" xfId="0" applyFont="1" applyFill="1" applyBorder="1" applyAlignment="1" applyProtection="1">
      <alignment horizontal="center" vertical="center"/>
      <protection locked="0"/>
    </xf>
    <xf numFmtId="0" fontId="14" fillId="10" borderId="46" xfId="0" applyFont="1" applyFill="1" applyBorder="1" applyAlignment="1" applyProtection="1">
      <alignment horizontal="center" vertical="center"/>
      <protection locked="0"/>
    </xf>
    <xf numFmtId="0" fontId="2" fillId="10" borderId="3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0" fillId="11" borderId="3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46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</cellXfs>
  <cellStyles count="2">
    <cellStyle name="Normal 2" xfId="1"/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S7" sqref="S7"/>
    </sheetView>
  </sheetViews>
  <sheetFormatPr defaultRowHeight="15" x14ac:dyDescent="0.25"/>
  <cols>
    <col min="1" max="1" width="32" customWidth="1"/>
    <col min="2" max="2" width="7.28515625" customWidth="1"/>
    <col min="3" max="3" width="2" bestFit="1" customWidth="1"/>
    <col min="4" max="5" width="7.28515625" customWidth="1"/>
    <col min="6" max="6" width="2" bestFit="1" customWidth="1"/>
    <col min="7" max="8" width="7.28515625" customWidth="1"/>
    <col min="9" max="9" width="2" bestFit="1" customWidth="1"/>
    <col min="10" max="11" width="7.28515625" customWidth="1"/>
    <col min="12" max="12" width="2" bestFit="1" customWidth="1"/>
    <col min="13" max="13" width="7.28515625" customWidth="1"/>
  </cols>
  <sheetData>
    <row r="1" spans="1:19" ht="21" thickBot="1" x14ac:dyDescent="0.3">
      <c r="A1" s="77" t="s">
        <v>0</v>
      </c>
      <c r="B1" s="159" t="s">
        <v>38</v>
      </c>
      <c r="C1" s="160"/>
      <c r="D1" s="161"/>
      <c r="E1" s="159" t="s">
        <v>39</v>
      </c>
      <c r="F1" s="160"/>
      <c r="G1" s="161"/>
      <c r="H1" s="159" t="s">
        <v>40</v>
      </c>
      <c r="I1" s="160"/>
      <c r="J1" s="161"/>
      <c r="K1" s="159" t="s">
        <v>41</v>
      </c>
      <c r="L1" s="160"/>
      <c r="M1" s="161"/>
      <c r="N1" s="78" t="s">
        <v>1</v>
      </c>
      <c r="O1" s="146" t="s">
        <v>2</v>
      </c>
      <c r="P1" s="146"/>
      <c r="Q1" s="95" t="s">
        <v>3</v>
      </c>
      <c r="R1" s="79" t="s">
        <v>4</v>
      </c>
      <c r="S1" s="147" t="s">
        <v>5</v>
      </c>
    </row>
    <row r="2" spans="1:19" ht="20.25" x14ac:dyDescent="0.25">
      <c r="A2" s="96" t="s">
        <v>46</v>
      </c>
      <c r="B2" s="150"/>
      <c r="C2" s="151"/>
      <c r="D2" s="152"/>
      <c r="E2" s="83">
        <f>IF('Rozpis A'!H9="","",'Rozpis A'!H9)</f>
        <v>1</v>
      </c>
      <c r="F2" s="84" t="s">
        <v>22</v>
      </c>
      <c r="G2" s="84">
        <f>IF('Rozpis A'!J9="","",'Rozpis A'!J9)</f>
        <v>0</v>
      </c>
      <c r="H2" s="83">
        <f>IF('Rozpis A'!J6="","",'Rozpis A'!J6)</f>
        <v>1</v>
      </c>
      <c r="I2" s="84" t="s">
        <v>22</v>
      </c>
      <c r="J2" s="85">
        <f>IF('Rozpis A'!H6="","",'Rozpis A'!H6)</f>
        <v>2</v>
      </c>
      <c r="K2" s="83">
        <f>IF('Rozpis A'!H3="","",'Rozpis A'!H3)</f>
        <v>4</v>
      </c>
      <c r="L2" s="84" t="s">
        <v>22</v>
      </c>
      <c r="M2" s="85">
        <f>IF('Rozpis A'!J3="","",'Rozpis A'!J3)</f>
        <v>1</v>
      </c>
      <c r="N2" s="86">
        <f>IF(IF(B2="","",B2)&gt;IF(D2="","",D2),3,IF(IF(B2="","",B2)=IF(D2="","",D2),1,0))+IF(IF(E2="","",E2)&gt;IF(G2="","",G2),3,IF(IF(E2="","",E2)=IF(G2="","",G2),1,0))+IF(IF(H2="","",H2)&gt;IF(J2="","",J2),3,IF(IF(H2="","",H2)=IF(J2="","",J2),1,0))+IF(IF(K2="","",K2)&gt;IF(M2="","",M2),3,IF(IF(K2="","",K2)=IF(M2="","",M2),1,0))-IF(B2="",1,0)-IF(E2="",1,0)-IF(H2="",1,0)-IF(K2="",1,0)</f>
        <v>6</v>
      </c>
      <c r="O2" s="87">
        <f>IF(B2="","0",B2)+IF(E2="","0",E2)+IF(H2="","0",H2)+IF(K2="","0",K2)</f>
        <v>6</v>
      </c>
      <c r="P2" s="88">
        <f>IF(D2="","0",D2)+IF(G2="","0",G2)+IF(J2="","0",J2)+IF(M2="","0",M2)</f>
        <v>3</v>
      </c>
      <c r="Q2" s="89">
        <f>IF(O2="","0",O2)-IF(P2="","0",P2)</f>
        <v>3</v>
      </c>
      <c r="R2" s="81">
        <v>1</v>
      </c>
      <c r="S2" s="148"/>
    </row>
    <row r="3" spans="1:19" ht="20.25" x14ac:dyDescent="0.25">
      <c r="A3" s="97" t="s">
        <v>66</v>
      </c>
      <c r="B3" s="90">
        <f>IF('Rozpis A'!J9="","",'Rozpis A'!J9)</f>
        <v>0</v>
      </c>
      <c r="C3" s="91" t="s">
        <v>22</v>
      </c>
      <c r="D3" s="92">
        <f>IF('Rozpis A'!H9="","",'Rozpis A'!H9)</f>
        <v>1</v>
      </c>
      <c r="E3" s="153"/>
      <c r="F3" s="154"/>
      <c r="G3" s="154"/>
      <c r="H3" s="90">
        <f>IF('Rozpis A'!H4="","",'Rozpis A'!H4)</f>
        <v>2</v>
      </c>
      <c r="I3" s="91" t="s">
        <v>22</v>
      </c>
      <c r="J3" s="92">
        <f>IF('Rozpis A'!J4="","",'Rozpis A'!J4)</f>
        <v>0</v>
      </c>
      <c r="K3" s="90">
        <f>IF('Rozpis A'!J7="","",'Rozpis A'!J7)</f>
        <v>2</v>
      </c>
      <c r="L3" s="91" t="s">
        <v>22</v>
      </c>
      <c r="M3" s="92">
        <f>IF('Rozpis A'!H7="","",'Rozpis A'!H7)</f>
        <v>2</v>
      </c>
      <c r="N3" s="86">
        <f>IF(IF(B3="","",B3)&gt;IF(D3="","",D3),3,IF(IF(B3="","",B3)=IF(D3="","",D3),1,0))+IF(IF(E3="","",E3)&gt;IF(G3="","",G3),3,IF(IF(E3="","",E3)=IF(G3="","",G3),1,0))+IF(IF(H3="","",H3)&gt;IF(J3="","",J3),3,IF(IF(H3="","",H3)=IF(J3="","",J3),1,0))+IF(IF(K3="","",K3)&gt;IF(M3="","",M3),3,IF(IF(K3="","",K3)=IF(M3="","",M3),1,0))-IF(B3="",1,0)-IF(E3="",1,0)-IF(H3="",1,0)-IF(K3="",1,0)</f>
        <v>4</v>
      </c>
      <c r="O3" s="87">
        <f>IF(B3="","0",B3)+IF(E3="","0",E3)+IF(H3="","0",H3)+IF(K3="","0",K3)</f>
        <v>4</v>
      </c>
      <c r="P3" s="88">
        <f>IF(D3="","0",D3)+IF(G3="","0",G3)+IF(J3="","0",J3)+IF(M3="","0",M3)</f>
        <v>3</v>
      </c>
      <c r="Q3" s="93">
        <f>IF(O3="","0",O3)-IF(P3="","0",P3)</f>
        <v>1</v>
      </c>
      <c r="R3" s="82">
        <v>2</v>
      </c>
      <c r="S3" s="148"/>
    </row>
    <row r="4" spans="1:19" ht="20.25" x14ac:dyDescent="0.25">
      <c r="A4" s="97" t="s">
        <v>64</v>
      </c>
      <c r="B4" s="90">
        <f>IF('Rozpis A'!H6="","",'Rozpis A'!H6)</f>
        <v>2</v>
      </c>
      <c r="C4" s="91" t="s">
        <v>22</v>
      </c>
      <c r="D4" s="92">
        <f>IF('Rozpis A'!J6="","",'Rozpis A'!J6)</f>
        <v>1</v>
      </c>
      <c r="E4" s="90">
        <f>IF('Rozpis A'!J4="","",'Rozpis A'!J4)</f>
        <v>0</v>
      </c>
      <c r="F4" s="91" t="s">
        <v>22</v>
      </c>
      <c r="G4" s="91">
        <f>IF('Rozpis A'!H4="","",'Rozpis A'!H4)</f>
        <v>2</v>
      </c>
      <c r="H4" s="153"/>
      <c r="I4" s="154"/>
      <c r="J4" s="155"/>
      <c r="K4" s="90">
        <f>IF('Rozpis A'!H10="","",'Rozpis A'!H10)</f>
        <v>0</v>
      </c>
      <c r="L4" s="91" t="s">
        <v>22</v>
      </c>
      <c r="M4" s="92">
        <f>IF('Rozpis A'!J10="","",'Rozpis A'!J10)</f>
        <v>3</v>
      </c>
      <c r="N4" s="86">
        <f>IF(IF(B4="","",B4)&gt;IF(D4="","",D4),3,IF(IF(B4="","",B4)=IF(D4="","",D4),1,0))+IF(IF(E4="","",E4)&gt;IF(G4="","",G4),3,IF(IF(E4="","",E4)=IF(G4="","",G4),1,0))+IF(IF(H4="","",H4)&gt;IF(J4="","",J4),3,IF(IF(H4="","",H4)=IF(J4="","",J4),1,0))+IF(IF(K4="","",K4)&gt;IF(M4="","",M4),3,IF(IF(K4="","",K4)=IF(M4="","",M4),1,0))-IF(B4="",1,0)-IF(E4="",1,0)-IF(H4="",1,0)-IF(K4="",1,0)</f>
        <v>3</v>
      </c>
      <c r="O4" s="87">
        <f>IF(B4="","0",B4)+IF(E4="","0",E4)+IF(H4="","0",H4)+IF(K4="","0",K4)</f>
        <v>2</v>
      </c>
      <c r="P4" s="88">
        <f>IF(D4="","0",D4)+IF(G4="","0",G4)+IF(J4="","0",J4)+IF(M4="","0",M4)</f>
        <v>6</v>
      </c>
      <c r="Q4" s="94">
        <f>IF(O4="","0",O4)-IF(P4="","0",P4)</f>
        <v>-4</v>
      </c>
      <c r="R4" s="82">
        <v>4</v>
      </c>
      <c r="S4" s="148"/>
    </row>
    <row r="5" spans="1:19" ht="21" thickBot="1" x14ac:dyDescent="0.3">
      <c r="A5" s="136" t="s">
        <v>67</v>
      </c>
      <c r="B5" s="137">
        <f>IF('Rozpis A'!J3="","",'Rozpis A'!J3)</f>
        <v>1</v>
      </c>
      <c r="C5" s="138" t="s">
        <v>22</v>
      </c>
      <c r="D5" s="139">
        <f>IF('Rozpis A'!H3="","",'Rozpis A'!H3)</f>
        <v>4</v>
      </c>
      <c r="E5" s="137">
        <f>IF('Rozpis A'!H7="","",'Rozpis A'!H7)</f>
        <v>2</v>
      </c>
      <c r="F5" s="138" t="s">
        <v>22</v>
      </c>
      <c r="G5" s="138">
        <f>IF('Rozpis A'!J7="","",'Rozpis A'!J7)</f>
        <v>2</v>
      </c>
      <c r="H5" s="137">
        <f>IF('Rozpis A'!J10="","",'Rozpis A'!J10)</f>
        <v>3</v>
      </c>
      <c r="I5" s="138" t="s">
        <v>22</v>
      </c>
      <c r="J5" s="139">
        <f>IF('Rozpis A'!H10="","",'Rozpis A'!H10)</f>
        <v>0</v>
      </c>
      <c r="K5" s="156"/>
      <c r="L5" s="157"/>
      <c r="M5" s="158"/>
      <c r="N5" s="140">
        <f>IF(IF(B5="","",B5)&gt;IF(D5="","",D5),3,IF(IF(B5="","",B5)=IF(D5="","",D5),1,0))+IF(IF(E5="","",E5)&gt;IF(G5="","",G5),3,IF(IF(E5="","",E5)=IF(G5="","",G5),1,0))+IF(IF(H5="","",H5)&gt;IF(J5="","",J5),3,IF(IF(H5="","",H5)=IF(J5="","",J5),1,0))+IF(IF(K5="","",K5)&gt;IF(M5="","",M5),3,IF(IF(K5="","",K5)=IF(M5="","",M5),1,0))-IF(B5="",1,0)-IF(E5="",1,0)-IF(H5="",1,0)-IF(K5="",1,0)</f>
        <v>4</v>
      </c>
      <c r="O5" s="141">
        <f>IF(B5="","0",B5)+IF(E5="","0",E5)+IF(H5="","0",H5)+IF(K5="","0",K5)</f>
        <v>6</v>
      </c>
      <c r="P5" s="142">
        <f>IF(D5="","0",D5)+IF(G5="","0",G5)+IF(J5="","0",J5)+IF(M5="","0",M5)</f>
        <v>6</v>
      </c>
      <c r="Q5" s="143">
        <f>IF(O5="","0",O5)-IF(P5="","0",P5)</f>
        <v>0</v>
      </c>
      <c r="R5" s="144">
        <v>3</v>
      </c>
      <c r="S5" s="149"/>
    </row>
  </sheetData>
  <mergeCells count="10">
    <mergeCell ref="O1:P1"/>
    <mergeCell ref="S1:S5"/>
    <mergeCell ref="B2:D2"/>
    <mergeCell ref="E3:G3"/>
    <mergeCell ref="H4:J4"/>
    <mergeCell ref="K5:M5"/>
    <mergeCell ref="B1:D1"/>
    <mergeCell ref="E1:G1"/>
    <mergeCell ref="H1:J1"/>
    <mergeCell ref="K1:M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M14" sqref="M14"/>
    </sheetView>
  </sheetViews>
  <sheetFormatPr defaultRowHeight="15" x14ac:dyDescent="0.25"/>
  <cols>
    <col min="1" max="1" width="10.140625" style="1" customWidth="1"/>
    <col min="2" max="3" width="9.140625" style="1"/>
    <col min="5" max="5" width="34.7109375" style="1" customWidth="1"/>
    <col min="6" max="6" width="1.5703125" style="1" bestFit="1" customWidth="1"/>
    <col min="7" max="7" width="34.7109375" style="1" customWidth="1"/>
    <col min="8" max="8" width="6.7109375" customWidth="1"/>
    <col min="9" max="9" width="1.5703125" style="1" bestFit="1" customWidth="1"/>
    <col min="10" max="10" width="6.7109375" customWidth="1"/>
    <col min="11" max="11" width="4.7109375" customWidth="1"/>
    <col min="12" max="12" width="1.5703125" style="1" bestFit="1" customWidth="1"/>
    <col min="13" max="13" width="4.7109375" customWidth="1"/>
  </cols>
  <sheetData>
    <row r="1" spans="1:13" ht="36.75" thickBot="1" x14ac:dyDescent="0.6">
      <c r="A1" s="167" t="s">
        <v>35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</row>
    <row r="2" spans="1:13" ht="19.5" thickBot="1" x14ac:dyDescent="0.35">
      <c r="A2" s="38" t="s">
        <v>10</v>
      </c>
      <c r="B2" s="36" t="s">
        <v>8</v>
      </c>
      <c r="C2" s="36" t="s">
        <v>7</v>
      </c>
      <c r="D2" s="37" t="s">
        <v>9</v>
      </c>
      <c r="E2" s="7" t="s">
        <v>18</v>
      </c>
      <c r="F2" s="7" t="s">
        <v>22</v>
      </c>
      <c r="G2" s="7" t="s">
        <v>19</v>
      </c>
      <c r="H2" s="164" t="s">
        <v>20</v>
      </c>
      <c r="I2" s="165"/>
      <c r="J2" s="166"/>
      <c r="K2" s="162" t="s">
        <v>21</v>
      </c>
      <c r="L2" s="162"/>
      <c r="M2" s="163"/>
    </row>
    <row r="3" spans="1:13" ht="18.75" x14ac:dyDescent="0.3">
      <c r="A3" s="11" t="s">
        <v>16</v>
      </c>
      <c r="B3" s="8" t="s">
        <v>11</v>
      </c>
      <c r="C3" s="8" t="s">
        <v>13</v>
      </c>
      <c r="D3" s="14">
        <v>0.40972222222222227</v>
      </c>
      <c r="E3" s="23" t="str">
        <f>'Skupina A'!A2</f>
        <v>Sparta Praha</v>
      </c>
      <c r="F3" s="24" t="s">
        <v>22</v>
      </c>
      <c r="G3" s="25" t="str">
        <f>'Skupina A'!A5</f>
        <v>SK Líšeň</v>
      </c>
      <c r="H3" s="23">
        <v>4</v>
      </c>
      <c r="I3" s="24" t="s">
        <v>22</v>
      </c>
      <c r="J3" s="25">
        <v>1</v>
      </c>
      <c r="K3" s="29">
        <v>2</v>
      </c>
      <c r="L3" s="30" t="s">
        <v>22</v>
      </c>
      <c r="M3" s="31">
        <v>0</v>
      </c>
    </row>
    <row r="4" spans="1:13" ht="18.75" x14ac:dyDescent="0.3">
      <c r="A4" s="12" t="s">
        <v>15</v>
      </c>
      <c r="B4" s="9" t="s">
        <v>12</v>
      </c>
      <c r="C4" s="9" t="s">
        <v>13</v>
      </c>
      <c r="D4" s="15">
        <v>0.40972222222222227</v>
      </c>
      <c r="E4" s="21" t="str">
        <f>'Skupina A'!A3</f>
        <v>FK Ústí n. L.</v>
      </c>
      <c r="F4" s="17" t="s">
        <v>22</v>
      </c>
      <c r="G4" s="22" t="str">
        <f>'Skupina A'!A4</f>
        <v>FK Hodonín</v>
      </c>
      <c r="H4" s="21">
        <v>2</v>
      </c>
      <c r="I4" s="17" t="s">
        <v>22</v>
      </c>
      <c r="J4" s="22">
        <v>0</v>
      </c>
      <c r="K4" s="32">
        <v>1</v>
      </c>
      <c r="L4" s="18" t="s">
        <v>22</v>
      </c>
      <c r="M4" s="19">
        <v>0</v>
      </c>
    </row>
    <row r="5" spans="1:13" ht="18.75" x14ac:dyDescent="0.3">
      <c r="A5" s="21"/>
      <c r="B5" s="17"/>
      <c r="C5" s="17"/>
      <c r="D5" s="20"/>
      <c r="E5" s="21"/>
      <c r="F5" s="17"/>
      <c r="G5" s="22"/>
      <c r="H5" s="21"/>
      <c r="I5" s="17"/>
      <c r="J5" s="22"/>
      <c r="K5" s="32"/>
      <c r="L5" s="18"/>
      <c r="M5" s="19"/>
    </row>
    <row r="6" spans="1:13" ht="18.75" x14ac:dyDescent="0.3">
      <c r="A6" s="12" t="s">
        <v>14</v>
      </c>
      <c r="B6" s="9" t="s">
        <v>11</v>
      </c>
      <c r="C6" s="9" t="s">
        <v>13</v>
      </c>
      <c r="D6" s="15">
        <v>0.53472222222222221</v>
      </c>
      <c r="E6" s="21" t="str">
        <f>'Skupina A'!A4</f>
        <v>FK Hodonín</v>
      </c>
      <c r="F6" s="17" t="s">
        <v>22</v>
      </c>
      <c r="G6" s="22" t="str">
        <f>'Skupina A'!A2</f>
        <v>Sparta Praha</v>
      </c>
      <c r="H6" s="21">
        <v>2</v>
      </c>
      <c r="I6" s="17" t="s">
        <v>22</v>
      </c>
      <c r="J6" s="22">
        <v>1</v>
      </c>
      <c r="K6" s="32">
        <v>1</v>
      </c>
      <c r="L6" s="18" t="s">
        <v>22</v>
      </c>
      <c r="M6" s="19">
        <v>1</v>
      </c>
    </row>
    <row r="7" spans="1:13" ht="18.75" x14ac:dyDescent="0.3">
      <c r="A7" s="12" t="s">
        <v>17</v>
      </c>
      <c r="B7" s="9" t="s">
        <v>12</v>
      </c>
      <c r="C7" s="9" t="s">
        <v>13</v>
      </c>
      <c r="D7" s="15">
        <v>0.53472222222222221</v>
      </c>
      <c r="E7" s="21" t="str">
        <f>'Skupina A'!A5</f>
        <v>SK Líšeň</v>
      </c>
      <c r="F7" s="17" t="s">
        <v>22</v>
      </c>
      <c r="G7" s="22" t="str">
        <f>'Skupina A'!A3</f>
        <v>FK Ústí n. L.</v>
      </c>
      <c r="H7" s="21">
        <v>2</v>
      </c>
      <c r="I7" s="17" t="s">
        <v>22</v>
      </c>
      <c r="J7" s="22">
        <v>2</v>
      </c>
      <c r="K7" s="32">
        <v>1</v>
      </c>
      <c r="L7" s="18" t="s">
        <v>22</v>
      </c>
      <c r="M7" s="19">
        <v>0</v>
      </c>
    </row>
    <row r="8" spans="1:13" ht="18.75" x14ac:dyDescent="0.3">
      <c r="A8" s="21"/>
      <c r="B8" s="17"/>
      <c r="C8" s="17"/>
      <c r="D8" s="20"/>
      <c r="E8" s="21"/>
      <c r="F8" s="17"/>
      <c r="G8" s="22"/>
      <c r="H8" s="21"/>
      <c r="I8" s="17"/>
      <c r="J8" s="22"/>
      <c r="K8" s="32"/>
      <c r="L8" s="18"/>
      <c r="M8" s="19"/>
    </row>
    <row r="9" spans="1:13" ht="18.75" x14ac:dyDescent="0.3">
      <c r="A9" s="12" t="s">
        <v>57</v>
      </c>
      <c r="B9" s="9" t="s">
        <v>11</v>
      </c>
      <c r="C9" s="9" t="s">
        <v>13</v>
      </c>
      <c r="D9" s="15">
        <v>0.66666666666666663</v>
      </c>
      <c r="E9" s="21" t="str">
        <f>'Skupina A'!A2</f>
        <v>Sparta Praha</v>
      </c>
      <c r="F9" s="17" t="s">
        <v>22</v>
      </c>
      <c r="G9" s="22" t="str">
        <f>'Skupina A'!A3</f>
        <v>FK Ústí n. L.</v>
      </c>
      <c r="H9" s="21">
        <v>1</v>
      </c>
      <c r="I9" s="17" t="s">
        <v>22</v>
      </c>
      <c r="J9" s="22">
        <v>0</v>
      </c>
      <c r="K9" s="32">
        <v>1</v>
      </c>
      <c r="L9" s="18" t="s">
        <v>22</v>
      </c>
      <c r="M9" s="19">
        <v>0</v>
      </c>
    </row>
    <row r="10" spans="1:13" ht="19.5" thickBot="1" x14ac:dyDescent="0.35">
      <c r="A10" s="13" t="s">
        <v>58</v>
      </c>
      <c r="B10" s="10" t="s">
        <v>12</v>
      </c>
      <c r="C10" s="10" t="s">
        <v>13</v>
      </c>
      <c r="D10" s="16">
        <v>0.66666666666666663</v>
      </c>
      <c r="E10" s="26" t="str">
        <f>'Skupina A'!A4</f>
        <v>FK Hodonín</v>
      </c>
      <c r="F10" s="27" t="s">
        <v>22</v>
      </c>
      <c r="G10" s="28" t="str">
        <f>'Skupina A'!A5</f>
        <v>SK Líšeň</v>
      </c>
      <c r="H10" s="26">
        <v>0</v>
      </c>
      <c r="I10" s="27" t="s">
        <v>22</v>
      </c>
      <c r="J10" s="28">
        <v>3</v>
      </c>
      <c r="K10" s="33">
        <v>0</v>
      </c>
      <c r="L10" s="34" t="s">
        <v>22</v>
      </c>
      <c r="M10" s="35">
        <v>1</v>
      </c>
    </row>
  </sheetData>
  <mergeCells count="3">
    <mergeCell ref="K2:M2"/>
    <mergeCell ref="H2:J2"/>
    <mergeCell ref="A1:M1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U5" sqref="U5"/>
    </sheetView>
  </sheetViews>
  <sheetFormatPr defaultRowHeight="15" x14ac:dyDescent="0.25"/>
  <cols>
    <col min="1" max="1" width="24.85546875" customWidth="1"/>
    <col min="2" max="2" width="7" customWidth="1"/>
    <col min="3" max="3" width="2" bestFit="1" customWidth="1"/>
    <col min="4" max="5" width="7" customWidth="1"/>
    <col min="6" max="6" width="2" bestFit="1" customWidth="1"/>
    <col min="7" max="8" width="7" customWidth="1"/>
    <col min="9" max="9" width="2" bestFit="1" customWidth="1"/>
    <col min="10" max="11" width="7" customWidth="1"/>
    <col min="12" max="12" width="2" bestFit="1" customWidth="1"/>
    <col min="13" max="13" width="7" customWidth="1"/>
  </cols>
  <sheetData>
    <row r="1" spans="1:19" ht="21" thickBot="1" x14ac:dyDescent="0.3">
      <c r="A1" s="77" t="s">
        <v>34</v>
      </c>
      <c r="B1" s="170" t="s">
        <v>42</v>
      </c>
      <c r="C1" s="171"/>
      <c r="D1" s="172"/>
      <c r="E1" s="170" t="s">
        <v>43</v>
      </c>
      <c r="F1" s="171"/>
      <c r="G1" s="172"/>
      <c r="H1" s="170" t="s">
        <v>44</v>
      </c>
      <c r="I1" s="171"/>
      <c r="J1" s="172"/>
      <c r="K1" s="170" t="s">
        <v>45</v>
      </c>
      <c r="L1" s="171"/>
      <c r="M1" s="172"/>
      <c r="N1" s="78" t="s">
        <v>1</v>
      </c>
      <c r="O1" s="146" t="s">
        <v>2</v>
      </c>
      <c r="P1" s="146"/>
      <c r="Q1" s="95" t="s">
        <v>3</v>
      </c>
      <c r="R1" s="79" t="s">
        <v>4</v>
      </c>
      <c r="S1" s="147" t="s">
        <v>6</v>
      </c>
    </row>
    <row r="2" spans="1:19" ht="20.25" x14ac:dyDescent="0.25">
      <c r="A2" s="80" t="s">
        <v>56</v>
      </c>
      <c r="B2" s="150"/>
      <c r="C2" s="151"/>
      <c r="D2" s="152"/>
      <c r="E2" s="83">
        <f>IF('Rozpis B'!H9="","",'Rozpis B'!H9)</f>
        <v>10</v>
      </c>
      <c r="F2" s="84" t="s">
        <v>22</v>
      </c>
      <c r="G2" s="84">
        <f>IF('Rozpis B'!J9="","",'Rozpis B'!J9)</f>
        <v>0</v>
      </c>
      <c r="H2" s="83">
        <f>IF('Rozpis B'!J6="","",'Rozpis B'!J6)</f>
        <v>3</v>
      </c>
      <c r="I2" s="84" t="s">
        <v>22</v>
      </c>
      <c r="J2" s="85">
        <f>IF('Rozpis B'!H6="","",'Rozpis B'!H6)</f>
        <v>0</v>
      </c>
      <c r="K2" s="83">
        <f>IF('Rozpis B'!H3="","",'Rozpis B'!H3)</f>
        <v>4</v>
      </c>
      <c r="L2" s="84" t="s">
        <v>22</v>
      </c>
      <c r="M2" s="85">
        <f>IF('Rozpis B'!J3="","",'Rozpis B'!J3)</f>
        <v>1</v>
      </c>
      <c r="N2" s="86">
        <f>IF(IF(B2="","",B2)&gt;IF(D2="","",D2),3,IF(IF(B2="","",B2)=IF(D2="","",D2),1,0))+IF(IF(E2="","",E2)&gt;IF(G2="","",G2),3,IF(IF(E2="","",E2)=IF(G2="","",G2),1,0))+IF(IF(H2="","",H2)&gt;IF(J2="","",J2),3,IF(IF(H2="","",H2)=IF(J2="","",J2),1,0))+IF(IF(K2="","",K2)&gt;IF(M2="","",M2),3,IF(IF(K2="","",K2)=IF(M2="","",M2),1,0))-IF(B2="",1,0)-IF(E2="",1,0)-IF(H2="",1,0)-IF(K2="",1,0)</f>
        <v>9</v>
      </c>
      <c r="O2" s="87">
        <f>IF(B2="","0",B2)+IF(E2="","0",E2)+IF(H2="","0",H2)+IF(K2="","0",K2)</f>
        <v>17</v>
      </c>
      <c r="P2" s="88">
        <f>IF(D2="","0",D2)+IF(G2="","0",G2)+IF(J2="","0",J2)+IF(M2="","0",M2)</f>
        <v>1</v>
      </c>
      <c r="Q2" s="89">
        <f>IF(O2="","0",O2)-IF(P2="","0",P2)</f>
        <v>16</v>
      </c>
      <c r="R2" s="81">
        <v>1</v>
      </c>
      <c r="S2" s="148"/>
    </row>
    <row r="3" spans="1:19" ht="20.25" x14ac:dyDescent="0.25">
      <c r="A3" s="80" t="s">
        <v>53</v>
      </c>
      <c r="B3" s="90">
        <f>IF('Rozpis B'!J9="","",'Rozpis B'!J9)</f>
        <v>0</v>
      </c>
      <c r="C3" s="91" t="s">
        <v>22</v>
      </c>
      <c r="D3" s="92">
        <f>IF('Rozpis B'!H9="","",'Rozpis B'!H9)</f>
        <v>10</v>
      </c>
      <c r="E3" s="153"/>
      <c r="F3" s="154"/>
      <c r="G3" s="154"/>
      <c r="H3" s="90">
        <f>IF('Rozpis B'!H4="","",'Rozpis B'!H4)</f>
        <v>1</v>
      </c>
      <c r="I3" s="91" t="s">
        <v>22</v>
      </c>
      <c r="J3" s="92">
        <v>3</v>
      </c>
      <c r="K3" s="90">
        <f>IF('Rozpis B'!J7="","",'Rozpis B'!J7)</f>
        <v>0</v>
      </c>
      <c r="L3" s="91" t="s">
        <v>22</v>
      </c>
      <c r="M3" s="92">
        <f>IF('Rozpis B'!H7="","",'Rozpis B'!H7)</f>
        <v>5</v>
      </c>
      <c r="N3" s="86">
        <f>IF(IF(B3="","",B3)&gt;IF(D3="","",D3),3,IF(IF(B3="","",B3)=IF(D3="","",D3),1,0))+IF(IF(E3="","",E3)&gt;IF(G3="","",G3),3,IF(IF(E3="","",E3)=IF(G3="","",G3),1,0))+IF(IF(H3="","",H3)&gt;IF(J3="","",J3),3,IF(IF(H3="","",H3)=IF(J3="","",J3),1,0))+IF(IF(K3="","",K3)&gt;IF(M3="","",M3),3,IF(IF(K3="","",K3)=IF(M3="","",M3),1,0))-IF(B3="",1,0)-IF(E3="",1,0)-IF(H3="",1,0)-IF(K3="",1,0)</f>
        <v>0</v>
      </c>
      <c r="O3" s="87">
        <f>IF(B3="","0",B3)+IF(E3="","0",E3)+IF(H3="","0",H3)+IF(K3="","0",K3)</f>
        <v>1</v>
      </c>
      <c r="P3" s="88">
        <f>IF(D3="","0",D3)+IF(G3="","0",G3)+IF(J3="","0",J3)+IF(M3="","0",M3)</f>
        <v>18</v>
      </c>
      <c r="Q3" s="93">
        <f>IF(O3="","0",O3)-IF(P3="","0",P3)</f>
        <v>-17</v>
      </c>
      <c r="R3" s="82">
        <v>4</v>
      </c>
      <c r="S3" s="148"/>
    </row>
    <row r="4" spans="1:19" ht="20.25" x14ac:dyDescent="0.25">
      <c r="A4" s="80" t="s">
        <v>65</v>
      </c>
      <c r="B4" s="90">
        <f>IF('Rozpis B'!H6="","",'Rozpis B'!H6)</f>
        <v>0</v>
      </c>
      <c r="C4" s="91" t="s">
        <v>22</v>
      </c>
      <c r="D4" s="92">
        <f>IF('Rozpis B'!J6="","",'Rozpis B'!J6)</f>
        <v>3</v>
      </c>
      <c r="E4" s="90">
        <v>3</v>
      </c>
      <c r="F4" s="91" t="s">
        <v>22</v>
      </c>
      <c r="G4" s="91">
        <f>IF('Rozpis B'!H4="","",'Rozpis B'!H4)</f>
        <v>1</v>
      </c>
      <c r="H4" s="153"/>
      <c r="I4" s="154"/>
      <c r="J4" s="155"/>
      <c r="K4" s="90">
        <f>IF('Rozpis B'!H10="","",'Rozpis B'!H10)</f>
        <v>0</v>
      </c>
      <c r="L4" s="91" t="s">
        <v>22</v>
      </c>
      <c r="M4" s="92">
        <f>IF('Rozpis B'!J10="","",'Rozpis B'!J10)</f>
        <v>1</v>
      </c>
      <c r="N4" s="86">
        <f>IF(IF(B4="","",B4)&gt;IF(D4="","",D4),3,IF(IF(B4="","",B4)=IF(D4="","",D4),1,0))+IF(IF(E4="","",E4)&gt;IF(G4="","",G4),3,IF(IF(E4="","",E4)=IF(G4="","",G4),1,0))+IF(IF(H4="","",H4)&gt;IF(J4="","",J4),3,IF(IF(H4="","",H4)=IF(J4="","",J4),1,0))+IF(IF(K4="","",K4)&gt;IF(M4="","",M4),3,IF(IF(K4="","",K4)=IF(M4="","",M4),1,0))-IF(B4="",1,0)-IF(E4="",1,0)-IF(H4="",1,0)-IF(K4="",1,0)</f>
        <v>3</v>
      </c>
      <c r="O4" s="87">
        <f>IF(B4="","0",B4)+IF(E4="","0",E4)+IF(H4="","0",H4)+IF(K4="","0",K4)</f>
        <v>3</v>
      </c>
      <c r="P4" s="88">
        <f>IF(D4="","0",D4)+IF(G4="","0",G4)+IF(J4="","0",J4)+IF(M4="","0",M4)</f>
        <v>5</v>
      </c>
      <c r="Q4" s="94">
        <f>IF(O4="","0",O4)-IF(P4="","0",P4)</f>
        <v>-2</v>
      </c>
      <c r="R4" s="82">
        <v>3</v>
      </c>
      <c r="S4" s="148"/>
    </row>
    <row r="5" spans="1:19" ht="21" thickBot="1" x14ac:dyDescent="0.3">
      <c r="A5" s="145" t="s">
        <v>59</v>
      </c>
      <c r="B5" s="137">
        <f>IF('Rozpis B'!J3="","",'Rozpis B'!J3)</f>
        <v>1</v>
      </c>
      <c r="C5" s="138" t="s">
        <v>22</v>
      </c>
      <c r="D5" s="139">
        <f>IF('Rozpis B'!H3="","",'Rozpis B'!H3)</f>
        <v>4</v>
      </c>
      <c r="E5" s="137">
        <f>IF('Rozpis B'!H7="","",'Rozpis B'!H7)</f>
        <v>5</v>
      </c>
      <c r="F5" s="138" t="s">
        <v>22</v>
      </c>
      <c r="G5" s="138">
        <f>IF('Rozpis B'!J7="","",'Rozpis B'!J7)</f>
        <v>0</v>
      </c>
      <c r="H5" s="137">
        <f>IF('Rozpis B'!J10="","",'Rozpis B'!J10)</f>
        <v>1</v>
      </c>
      <c r="I5" s="138" t="s">
        <v>22</v>
      </c>
      <c r="J5" s="139">
        <f>IF('Rozpis B'!H10="","",'Rozpis B'!H10)</f>
        <v>0</v>
      </c>
      <c r="K5" s="156"/>
      <c r="L5" s="157"/>
      <c r="M5" s="158"/>
      <c r="N5" s="140">
        <f>IF(IF(B5="","",B5)&gt;IF(D5="","",D5),3,IF(IF(B5="","",B5)=IF(D5="","",D5),1,0))+IF(IF(E5="","",E5)&gt;IF(G5="","",G5),3,IF(IF(E5="","",E5)=IF(G5="","",G5),1,0))+IF(IF(H5="","",H5)&gt;IF(J5="","",J5),3,IF(IF(H5="","",H5)=IF(J5="","",J5),1,0))+IF(IF(K5="","",K5)&gt;IF(M5="","",M5),3,IF(IF(K5="","",K5)=IF(M5="","",M5),1,0))-IF(B5="",1,0)-IF(E5="",1,0)-IF(H5="",1,0)-IF(K5="",1,0)</f>
        <v>6</v>
      </c>
      <c r="O5" s="141">
        <f>IF(B5="","0",B5)+IF(E5="","0",E5)+IF(H5="","0",H5)+IF(K5="","0",K5)</f>
        <v>7</v>
      </c>
      <c r="P5" s="142">
        <f>IF(D5="","0",D5)+IF(G5="","0",G5)+IF(J5="","0",J5)+IF(M5="","0",M5)</f>
        <v>4</v>
      </c>
      <c r="Q5" s="143">
        <f>IF(O5="","0",O5)-IF(P5="","0",P5)</f>
        <v>3</v>
      </c>
      <c r="R5" s="144">
        <v>2</v>
      </c>
      <c r="S5" s="149"/>
    </row>
  </sheetData>
  <mergeCells count="10">
    <mergeCell ref="S1:S5"/>
    <mergeCell ref="B2:D2"/>
    <mergeCell ref="E3:G3"/>
    <mergeCell ref="H4:J4"/>
    <mergeCell ref="K5:M5"/>
    <mergeCell ref="B1:D1"/>
    <mergeCell ref="E1:G1"/>
    <mergeCell ref="H1:J1"/>
    <mergeCell ref="K1:M1"/>
    <mergeCell ref="O1:P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G28" sqref="G28"/>
    </sheetView>
  </sheetViews>
  <sheetFormatPr defaultRowHeight="15" x14ac:dyDescent="0.25"/>
  <cols>
    <col min="1" max="1" width="10.140625" bestFit="1" customWidth="1"/>
    <col min="5" max="5" width="34.7109375" customWidth="1"/>
    <col min="6" max="6" width="1.5703125" bestFit="1" customWidth="1"/>
    <col min="7" max="7" width="34.7109375" customWidth="1"/>
    <col min="8" max="8" width="6.7109375" customWidth="1"/>
    <col min="9" max="9" width="2" bestFit="1" customWidth="1"/>
    <col min="10" max="10" width="6.7109375" customWidth="1"/>
    <col min="11" max="11" width="4.7109375" customWidth="1"/>
    <col min="12" max="12" width="2" bestFit="1" customWidth="1"/>
    <col min="13" max="13" width="4.7109375" customWidth="1"/>
  </cols>
  <sheetData>
    <row r="1" spans="1:13" ht="36.75" thickBot="1" x14ac:dyDescent="0.6">
      <c r="A1" s="173" t="s">
        <v>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1:13" ht="19.5" thickBot="1" x14ac:dyDescent="0.35">
      <c r="A2" s="38" t="s">
        <v>10</v>
      </c>
      <c r="B2" s="36" t="s">
        <v>8</v>
      </c>
      <c r="C2" s="36" t="s">
        <v>7</v>
      </c>
      <c r="D2" s="37" t="s">
        <v>9</v>
      </c>
      <c r="E2" s="7" t="s">
        <v>18</v>
      </c>
      <c r="F2" s="7" t="s">
        <v>22</v>
      </c>
      <c r="G2" s="7" t="s">
        <v>19</v>
      </c>
      <c r="H2" s="164" t="s">
        <v>20</v>
      </c>
      <c r="I2" s="165"/>
      <c r="J2" s="166"/>
      <c r="K2" s="176" t="s">
        <v>21</v>
      </c>
      <c r="L2" s="162"/>
      <c r="M2" s="163"/>
    </row>
    <row r="3" spans="1:13" ht="18.75" x14ac:dyDescent="0.3">
      <c r="A3" s="11" t="s">
        <v>60</v>
      </c>
      <c r="B3" s="8" t="s">
        <v>12</v>
      </c>
      <c r="C3" s="8" t="s">
        <v>13</v>
      </c>
      <c r="D3" s="14">
        <v>0.45833333333333331</v>
      </c>
      <c r="E3" s="23" t="str">
        <f>'Skupina B'!A2</f>
        <v>Zbrojovka Brno</v>
      </c>
      <c r="F3" s="24" t="s">
        <v>22</v>
      </c>
      <c r="G3" s="25" t="str">
        <f>'Skupina B'!A5</f>
        <v>1.SC Znojmo FK</v>
      </c>
      <c r="H3" s="23">
        <v>4</v>
      </c>
      <c r="I3" s="24" t="s">
        <v>22</v>
      </c>
      <c r="J3" s="25">
        <v>1</v>
      </c>
      <c r="K3" s="29">
        <v>1</v>
      </c>
      <c r="L3" s="30" t="s">
        <v>22</v>
      </c>
      <c r="M3" s="31">
        <v>1</v>
      </c>
    </row>
    <row r="4" spans="1:13" ht="18.75" x14ac:dyDescent="0.3">
      <c r="A4" s="12" t="s">
        <v>23</v>
      </c>
      <c r="B4" s="9" t="s">
        <v>12</v>
      </c>
      <c r="C4" s="9" t="s">
        <v>13</v>
      </c>
      <c r="D4" s="15">
        <v>0.45833333333333331</v>
      </c>
      <c r="E4" s="21" t="str">
        <f>'Skupina B'!A3</f>
        <v>FK Přelouč</v>
      </c>
      <c r="F4" s="17" t="s">
        <v>22</v>
      </c>
      <c r="G4" s="22" t="str">
        <f>'Skupina B'!A4</f>
        <v>MFK Karviná</v>
      </c>
      <c r="H4" s="21">
        <v>1</v>
      </c>
      <c r="I4" s="17" t="s">
        <v>22</v>
      </c>
      <c r="J4" s="22">
        <v>3</v>
      </c>
      <c r="K4" s="32">
        <v>0</v>
      </c>
      <c r="L4" s="18" t="s">
        <v>22</v>
      </c>
      <c r="M4" s="19">
        <v>2</v>
      </c>
    </row>
    <row r="5" spans="1:13" ht="18.75" x14ac:dyDescent="0.3">
      <c r="A5" s="21"/>
      <c r="B5" s="17"/>
      <c r="C5" s="17"/>
      <c r="D5" s="20"/>
      <c r="E5" s="21"/>
      <c r="F5" s="17"/>
      <c r="G5" s="22"/>
      <c r="H5" s="21"/>
      <c r="I5" s="17"/>
      <c r="J5" s="22"/>
      <c r="K5" s="32"/>
      <c r="L5" s="18"/>
      <c r="M5" s="19"/>
    </row>
    <row r="6" spans="1:13" ht="18.75" x14ac:dyDescent="0.3">
      <c r="A6" s="12" t="s">
        <v>61</v>
      </c>
      <c r="B6" s="9" t="s">
        <v>11</v>
      </c>
      <c r="C6" s="9" t="s">
        <v>13</v>
      </c>
      <c r="D6" s="15">
        <v>0.58333333333333337</v>
      </c>
      <c r="E6" s="21" t="str">
        <f>'Skupina B'!A4</f>
        <v>MFK Karviná</v>
      </c>
      <c r="F6" s="17" t="s">
        <v>22</v>
      </c>
      <c r="G6" s="22" t="str">
        <f>'Skupina B'!A2</f>
        <v>Zbrojovka Brno</v>
      </c>
      <c r="H6" s="21">
        <v>0</v>
      </c>
      <c r="I6" s="17" t="s">
        <v>22</v>
      </c>
      <c r="J6" s="22">
        <v>3</v>
      </c>
      <c r="K6" s="32">
        <v>0</v>
      </c>
      <c r="L6" s="18" t="s">
        <v>22</v>
      </c>
      <c r="M6" s="19">
        <v>2</v>
      </c>
    </row>
    <row r="7" spans="1:13" ht="18.75" x14ac:dyDescent="0.3">
      <c r="A7" s="12" t="s">
        <v>24</v>
      </c>
      <c r="B7" s="9" t="s">
        <v>11</v>
      </c>
      <c r="C7" s="9" t="s">
        <v>13</v>
      </c>
      <c r="D7" s="15">
        <v>0.58333333333333337</v>
      </c>
      <c r="E7" s="21" t="str">
        <f>'Skupina B'!A5</f>
        <v>1.SC Znojmo FK</v>
      </c>
      <c r="F7" s="17" t="s">
        <v>22</v>
      </c>
      <c r="G7" s="22" t="str">
        <f>'Skupina B'!A3</f>
        <v>FK Přelouč</v>
      </c>
      <c r="H7" s="21">
        <v>5</v>
      </c>
      <c r="I7" s="17" t="s">
        <v>22</v>
      </c>
      <c r="J7" s="22">
        <v>0</v>
      </c>
      <c r="K7" s="32">
        <v>3</v>
      </c>
      <c r="L7" s="18" t="s">
        <v>22</v>
      </c>
      <c r="M7" s="19">
        <v>0</v>
      </c>
    </row>
    <row r="8" spans="1:13" ht="18.75" x14ac:dyDescent="0.3">
      <c r="A8" s="21"/>
      <c r="B8" s="17"/>
      <c r="C8" s="17"/>
      <c r="D8" s="20"/>
      <c r="E8" s="21"/>
      <c r="F8" s="17"/>
      <c r="G8" s="22"/>
      <c r="H8" s="21"/>
      <c r="I8" s="17"/>
      <c r="J8" s="22"/>
      <c r="K8" s="32"/>
      <c r="L8" s="18"/>
      <c r="M8" s="19"/>
    </row>
    <row r="9" spans="1:13" ht="18.75" x14ac:dyDescent="0.3">
      <c r="A9" s="12" t="s">
        <v>62</v>
      </c>
      <c r="B9" s="9" t="s">
        <v>12</v>
      </c>
      <c r="C9" s="9" t="s">
        <v>13</v>
      </c>
      <c r="D9" s="15">
        <v>0.71527777777777779</v>
      </c>
      <c r="E9" s="21" t="str">
        <f>'Skupina B'!A2</f>
        <v>Zbrojovka Brno</v>
      </c>
      <c r="F9" s="17" t="s">
        <v>22</v>
      </c>
      <c r="G9" s="22" t="str">
        <f>'Skupina B'!A3</f>
        <v>FK Přelouč</v>
      </c>
      <c r="H9" s="21">
        <v>10</v>
      </c>
      <c r="I9" s="17" t="s">
        <v>22</v>
      </c>
      <c r="J9" s="22">
        <v>0</v>
      </c>
      <c r="K9" s="32">
        <v>7</v>
      </c>
      <c r="L9" s="18" t="s">
        <v>22</v>
      </c>
      <c r="M9" s="19">
        <v>0</v>
      </c>
    </row>
    <row r="10" spans="1:13" ht="19.5" thickBot="1" x14ac:dyDescent="0.35">
      <c r="A10" s="13" t="s">
        <v>63</v>
      </c>
      <c r="B10" s="10" t="s">
        <v>12</v>
      </c>
      <c r="C10" s="10" t="s">
        <v>13</v>
      </c>
      <c r="D10" s="16">
        <v>0.71527777777777779</v>
      </c>
      <c r="E10" s="26" t="str">
        <f>'Skupina B'!A4</f>
        <v>MFK Karviná</v>
      </c>
      <c r="F10" s="27" t="s">
        <v>22</v>
      </c>
      <c r="G10" s="28" t="str">
        <f>'Skupina B'!A5</f>
        <v>1.SC Znojmo FK</v>
      </c>
      <c r="H10" s="26">
        <v>0</v>
      </c>
      <c r="I10" s="27" t="s">
        <v>22</v>
      </c>
      <c r="J10" s="28">
        <v>1</v>
      </c>
      <c r="K10" s="33">
        <v>0</v>
      </c>
      <c r="L10" s="34" t="s">
        <v>22</v>
      </c>
      <c r="M10" s="35">
        <v>0</v>
      </c>
    </row>
  </sheetData>
  <mergeCells count="3">
    <mergeCell ref="A1:M1"/>
    <mergeCell ref="H2:J2"/>
    <mergeCell ref="K2:M2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P5" sqref="P5"/>
    </sheetView>
  </sheetViews>
  <sheetFormatPr defaultRowHeight="15" x14ac:dyDescent="0.25"/>
  <cols>
    <col min="1" max="1" width="6.5703125" customWidth="1"/>
    <col min="2" max="2" width="6.5703125" style="106" customWidth="1"/>
    <col min="3" max="3" width="9.42578125" style="1" bestFit="1" customWidth="1"/>
    <col min="4" max="4" width="30.7109375" style="1" customWidth="1"/>
    <col min="5" max="5" width="1.5703125" style="1" bestFit="1" customWidth="1"/>
    <col min="6" max="6" width="30.7109375" style="1" customWidth="1"/>
    <col min="7" max="7" width="3.7109375" style="1" customWidth="1"/>
    <col min="8" max="8" width="1.5703125" style="1" bestFit="1" customWidth="1"/>
    <col min="9" max="10" width="3.7109375" style="1" customWidth="1"/>
    <col min="11" max="11" width="1.7109375" style="1" customWidth="1"/>
    <col min="12" max="12" width="3.7109375" style="1" customWidth="1"/>
    <col min="13" max="13" width="3.7109375" customWidth="1"/>
    <col min="14" max="14" width="1.7109375" customWidth="1"/>
    <col min="15" max="15" width="3.42578125" customWidth="1"/>
  </cols>
  <sheetData>
    <row r="1" spans="1:15" ht="15.75" thickBot="1" x14ac:dyDescent="0.3">
      <c r="A1" s="65" t="s">
        <v>9</v>
      </c>
      <c r="B1" s="100" t="s">
        <v>8</v>
      </c>
      <c r="C1" s="66" t="s">
        <v>37</v>
      </c>
      <c r="D1" s="67" t="s">
        <v>18</v>
      </c>
      <c r="E1" s="67"/>
      <c r="F1" s="67" t="s">
        <v>19</v>
      </c>
      <c r="G1" s="186" t="s">
        <v>20</v>
      </c>
      <c r="H1" s="181"/>
      <c r="I1" s="182"/>
      <c r="J1" s="181" t="s">
        <v>21</v>
      </c>
      <c r="K1" s="181"/>
      <c r="L1" s="182"/>
      <c r="M1" s="181" t="s">
        <v>72</v>
      </c>
      <c r="N1" s="181"/>
      <c r="O1" s="182"/>
    </row>
    <row r="2" spans="1:15" x14ac:dyDescent="0.25">
      <c r="A2" s="107">
        <v>0.35416666666666669</v>
      </c>
      <c r="B2" s="108" t="s">
        <v>11</v>
      </c>
      <c r="C2" s="109" t="s">
        <v>51</v>
      </c>
      <c r="D2" s="110" t="s">
        <v>68</v>
      </c>
      <c r="E2" s="111" t="s">
        <v>22</v>
      </c>
      <c r="F2" s="112" t="s">
        <v>69</v>
      </c>
      <c r="G2" s="113">
        <v>1</v>
      </c>
      <c r="H2" s="111" t="s">
        <v>22</v>
      </c>
      <c r="I2" s="114">
        <v>1</v>
      </c>
      <c r="J2" s="115">
        <v>1</v>
      </c>
      <c r="K2" s="115" t="s">
        <v>22</v>
      </c>
      <c r="L2" s="116">
        <v>1</v>
      </c>
      <c r="M2" s="115">
        <v>4</v>
      </c>
      <c r="N2" s="115" t="s">
        <v>22</v>
      </c>
      <c r="O2" s="116">
        <v>2</v>
      </c>
    </row>
    <row r="3" spans="1:15" x14ac:dyDescent="0.25">
      <c r="A3" s="117">
        <v>0.35416666666666669</v>
      </c>
      <c r="B3" s="118" t="s">
        <v>12</v>
      </c>
      <c r="C3" s="119" t="s">
        <v>52</v>
      </c>
      <c r="D3" s="120" t="s">
        <v>65</v>
      </c>
      <c r="E3" s="121" t="s">
        <v>22</v>
      </c>
      <c r="F3" s="122" t="s">
        <v>64</v>
      </c>
      <c r="G3" s="123">
        <v>2</v>
      </c>
      <c r="H3" s="121" t="s">
        <v>22</v>
      </c>
      <c r="I3" s="124">
        <v>0</v>
      </c>
      <c r="J3" s="125">
        <v>2</v>
      </c>
      <c r="K3" s="125" t="s">
        <v>22</v>
      </c>
      <c r="L3" s="126">
        <v>0</v>
      </c>
      <c r="M3" s="125"/>
      <c r="N3" s="125" t="s">
        <v>22</v>
      </c>
      <c r="O3" s="126"/>
    </row>
    <row r="4" spans="1:15" x14ac:dyDescent="0.25">
      <c r="A4" s="70">
        <v>0.40625</v>
      </c>
      <c r="B4" s="101" t="s">
        <v>11</v>
      </c>
      <c r="C4" s="71" t="s">
        <v>54</v>
      </c>
      <c r="D4" s="72" t="s">
        <v>71</v>
      </c>
      <c r="E4" s="73" t="s">
        <v>22</v>
      </c>
      <c r="F4" s="74" t="s">
        <v>70</v>
      </c>
      <c r="G4" s="98">
        <v>3</v>
      </c>
      <c r="H4" s="73" t="s">
        <v>22</v>
      </c>
      <c r="I4" s="99">
        <v>0</v>
      </c>
      <c r="J4" s="75">
        <v>1</v>
      </c>
      <c r="K4" s="75" t="s">
        <v>22</v>
      </c>
      <c r="L4" s="76">
        <v>0</v>
      </c>
      <c r="M4" s="75"/>
      <c r="N4" s="75" t="s">
        <v>22</v>
      </c>
      <c r="O4" s="76"/>
    </row>
    <row r="5" spans="1:15" x14ac:dyDescent="0.25">
      <c r="A5" s="39">
        <v>0.40625</v>
      </c>
      <c r="B5" s="102" t="s">
        <v>12</v>
      </c>
      <c r="C5" s="40" t="s">
        <v>55</v>
      </c>
      <c r="D5" s="3" t="s">
        <v>67</v>
      </c>
      <c r="E5" s="2" t="s">
        <v>22</v>
      </c>
      <c r="F5" s="4" t="s">
        <v>53</v>
      </c>
      <c r="G5" s="3">
        <v>10</v>
      </c>
      <c r="H5" s="2" t="s">
        <v>22</v>
      </c>
      <c r="I5" s="4">
        <v>0</v>
      </c>
      <c r="J5" s="5">
        <v>4</v>
      </c>
      <c r="K5" s="5" t="s">
        <v>22</v>
      </c>
      <c r="L5" s="6">
        <v>0</v>
      </c>
      <c r="M5" s="5"/>
      <c r="N5" s="5" t="s">
        <v>22</v>
      </c>
      <c r="O5" s="6"/>
    </row>
    <row r="6" spans="1:15" x14ac:dyDescent="0.25">
      <c r="A6" s="52">
        <v>0.47916666666666669</v>
      </c>
      <c r="B6" s="103" t="s">
        <v>12</v>
      </c>
      <c r="C6" s="62" t="s">
        <v>47</v>
      </c>
      <c r="D6" s="54" t="s">
        <v>64</v>
      </c>
      <c r="E6" s="55" t="s">
        <v>22</v>
      </c>
      <c r="F6" s="53" t="s">
        <v>53</v>
      </c>
      <c r="G6" s="54">
        <v>4</v>
      </c>
      <c r="H6" s="55" t="s">
        <v>22</v>
      </c>
      <c r="I6" s="53">
        <v>0</v>
      </c>
      <c r="J6" s="56">
        <v>4</v>
      </c>
      <c r="K6" s="56" t="s">
        <v>22</v>
      </c>
      <c r="L6" s="57">
        <v>0</v>
      </c>
      <c r="M6" s="56"/>
      <c r="N6" s="56" t="s">
        <v>22</v>
      </c>
      <c r="O6" s="57"/>
    </row>
    <row r="7" spans="1:15" x14ac:dyDescent="0.25">
      <c r="A7" s="127">
        <v>0.53125</v>
      </c>
      <c r="B7" s="128" t="s">
        <v>11</v>
      </c>
      <c r="C7" s="129" t="s">
        <v>48</v>
      </c>
      <c r="D7" s="130" t="s">
        <v>65</v>
      </c>
      <c r="E7" s="131" t="s">
        <v>22</v>
      </c>
      <c r="F7" s="132" t="s">
        <v>67</v>
      </c>
      <c r="G7" s="130">
        <v>0</v>
      </c>
      <c r="H7" s="131" t="s">
        <v>22</v>
      </c>
      <c r="I7" s="133">
        <v>2</v>
      </c>
      <c r="J7" s="134">
        <v>0</v>
      </c>
      <c r="K7" s="134" t="s">
        <v>22</v>
      </c>
      <c r="L7" s="135">
        <v>2</v>
      </c>
      <c r="M7" s="134"/>
      <c r="N7" s="134" t="s">
        <v>22</v>
      </c>
      <c r="O7" s="135"/>
    </row>
    <row r="8" spans="1:15" x14ac:dyDescent="0.25">
      <c r="A8" s="46">
        <v>0.58333333333333337</v>
      </c>
      <c r="B8" s="104" t="s">
        <v>11</v>
      </c>
      <c r="C8" s="63" t="s">
        <v>49</v>
      </c>
      <c r="D8" s="48" t="s">
        <v>69</v>
      </c>
      <c r="E8" s="49"/>
      <c r="F8" s="47" t="s">
        <v>70</v>
      </c>
      <c r="G8" s="48">
        <v>0</v>
      </c>
      <c r="H8" s="49" t="s">
        <v>22</v>
      </c>
      <c r="I8" s="69">
        <v>2</v>
      </c>
      <c r="J8" s="50">
        <v>0</v>
      </c>
      <c r="K8" s="50" t="s">
        <v>22</v>
      </c>
      <c r="L8" s="51">
        <v>0</v>
      </c>
      <c r="M8" s="50"/>
      <c r="N8" s="50" t="s">
        <v>22</v>
      </c>
      <c r="O8" s="51"/>
    </row>
    <row r="9" spans="1:15" ht="16.5" thickBot="1" x14ac:dyDescent="0.3">
      <c r="A9" s="58">
        <v>0.63541666666666663</v>
      </c>
      <c r="B9" s="105" t="s">
        <v>11</v>
      </c>
      <c r="C9" s="64" t="s">
        <v>50</v>
      </c>
      <c r="D9" s="68" t="s">
        <v>68</v>
      </c>
      <c r="E9" s="61" t="s">
        <v>22</v>
      </c>
      <c r="F9" s="59" t="s">
        <v>71</v>
      </c>
      <c r="G9" s="60">
        <v>0</v>
      </c>
      <c r="H9" s="61" t="s">
        <v>22</v>
      </c>
      <c r="I9" s="59">
        <v>3</v>
      </c>
      <c r="J9" s="61">
        <v>0</v>
      </c>
      <c r="K9" s="61" t="s">
        <v>22</v>
      </c>
      <c r="L9" s="59">
        <v>3</v>
      </c>
      <c r="M9" s="61"/>
      <c r="N9" s="61" t="s">
        <v>22</v>
      </c>
      <c r="O9" s="59"/>
    </row>
    <row r="11" spans="1:15" ht="15.75" thickBot="1" x14ac:dyDescent="0.3"/>
    <row r="12" spans="1:15" ht="24" thickBot="1" x14ac:dyDescent="0.3">
      <c r="C12" s="183" t="s">
        <v>33</v>
      </c>
      <c r="D12" s="184"/>
      <c r="E12" s="184"/>
      <c r="F12" s="184"/>
      <c r="G12" s="184"/>
      <c r="H12" s="184"/>
      <c r="I12" s="185"/>
    </row>
    <row r="13" spans="1:15" ht="18.75" x14ac:dyDescent="0.25">
      <c r="C13" s="44" t="s">
        <v>25</v>
      </c>
      <c r="D13" s="189" t="str">
        <f>IF(OR(G9="",I9=""),"",IF(G9&gt;I9,D9,F9))</f>
        <v>FC Zbrojovka Brno</v>
      </c>
      <c r="E13" s="189"/>
      <c r="F13" s="189"/>
      <c r="G13" s="189"/>
      <c r="H13" s="189"/>
      <c r="I13" s="190"/>
    </row>
    <row r="14" spans="1:15" ht="15.75" x14ac:dyDescent="0.25">
      <c r="C14" s="45" t="s">
        <v>26</v>
      </c>
      <c r="D14" s="191" t="str">
        <f>IF(OR(G9="",I9=""),"",IF(G9&lt;I9,D9,F9))</f>
        <v>AC Sparta Praha</v>
      </c>
      <c r="E14" s="191"/>
      <c r="F14" s="191"/>
      <c r="G14" s="191"/>
      <c r="H14" s="191"/>
      <c r="I14" s="192"/>
    </row>
    <row r="15" spans="1:15" x14ac:dyDescent="0.25">
      <c r="C15" s="43" t="s">
        <v>27</v>
      </c>
      <c r="D15" s="193" t="str">
        <f>IF(OR(G8="",I8=""),"",IF(G8&gt;I8,D8,F8))</f>
        <v>FK Ústí nad Labem</v>
      </c>
      <c r="E15" s="193"/>
      <c r="F15" s="193"/>
      <c r="G15" s="193"/>
      <c r="H15" s="193"/>
      <c r="I15" s="194"/>
    </row>
    <row r="16" spans="1:15" x14ac:dyDescent="0.25">
      <c r="C16" s="40" t="s">
        <v>28</v>
      </c>
      <c r="D16" s="179" t="str">
        <f>IF(OR(G8="",I8=""),"",IF(G8&lt;I8,D8,F8))</f>
        <v>1. FC Znojmo</v>
      </c>
      <c r="E16" s="179"/>
      <c r="F16" s="179"/>
      <c r="G16" s="179"/>
      <c r="H16" s="179"/>
      <c r="I16" s="180"/>
    </row>
    <row r="17" spans="3:9" x14ac:dyDescent="0.25">
      <c r="C17" s="42" t="s">
        <v>29</v>
      </c>
      <c r="D17" s="187" t="str">
        <f>IF(OR(G7="",I7=""),"",IF(G7&gt;I7,D7,F7))</f>
        <v>SK Líšeň</v>
      </c>
      <c r="E17" s="187"/>
      <c r="F17" s="187"/>
      <c r="G17" s="187"/>
      <c r="H17" s="187"/>
      <c r="I17" s="188"/>
    </row>
    <row r="18" spans="3:9" x14ac:dyDescent="0.25">
      <c r="C18" s="40" t="s">
        <v>30</v>
      </c>
      <c r="D18" s="179" t="str">
        <f>IF(OR(G7="",I7=""),"",IF(G7&lt;I7,D7,F7))</f>
        <v>MFK Karviná</v>
      </c>
      <c r="E18" s="179"/>
      <c r="F18" s="179"/>
      <c r="G18" s="179"/>
      <c r="H18" s="179"/>
      <c r="I18" s="180"/>
    </row>
    <row r="19" spans="3:9" x14ac:dyDescent="0.25">
      <c r="C19" s="42" t="s">
        <v>31</v>
      </c>
      <c r="D19" s="187" t="str">
        <f>IF(OR(G6="",I6=""),"",IF(G6&gt;I6,D6,F6))</f>
        <v>FK Hodonín</v>
      </c>
      <c r="E19" s="187"/>
      <c r="F19" s="187"/>
      <c r="G19" s="187"/>
      <c r="H19" s="187"/>
      <c r="I19" s="188"/>
    </row>
    <row r="20" spans="3:9" ht="15.75" thickBot="1" x14ac:dyDescent="0.3">
      <c r="C20" s="41" t="s">
        <v>32</v>
      </c>
      <c r="D20" s="177" t="str">
        <f>IF(OR(G6="",I6=""),"",IF(G6&lt;I6,D6,F6))</f>
        <v>FK Přelouč</v>
      </c>
      <c r="E20" s="177"/>
      <c r="F20" s="177"/>
      <c r="G20" s="177"/>
      <c r="H20" s="177"/>
      <c r="I20" s="178"/>
    </row>
  </sheetData>
  <mergeCells count="12">
    <mergeCell ref="M1:O1"/>
    <mergeCell ref="D20:I20"/>
    <mergeCell ref="D18:I18"/>
    <mergeCell ref="J1:L1"/>
    <mergeCell ref="C12:I12"/>
    <mergeCell ref="G1:I1"/>
    <mergeCell ref="D19:I19"/>
    <mergeCell ref="D13:I13"/>
    <mergeCell ref="D14:I14"/>
    <mergeCell ref="D15:I15"/>
    <mergeCell ref="D16:I16"/>
    <mergeCell ref="D17:I17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Skupina A</vt:lpstr>
      <vt:lpstr>Rozpis A</vt:lpstr>
      <vt:lpstr>Skupina B</vt:lpstr>
      <vt:lpstr>Rozpis B</vt:lpstr>
      <vt:lpstr>Finále</vt:lpstr>
    </vt:vector>
  </TitlesOfParts>
  <Company>XANADU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Rokyta Jiří</dc:creator>
  <cp:lastModifiedBy>Rokyta Jiří</cp:lastModifiedBy>
  <cp:lastPrinted>2021-06-19T16:28:46Z</cp:lastPrinted>
  <dcterms:created xsi:type="dcterms:W3CDTF">2010-05-15T15:58:26Z</dcterms:created>
  <dcterms:modified xsi:type="dcterms:W3CDTF">2022-06-13T09:52:24Z</dcterms:modified>
</cp:coreProperties>
</file>